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C4" i="1" l="1"/>
  <c r="B4" i="1"/>
  <c r="D3" i="1"/>
  <c r="D2" i="1"/>
  <c r="G14" i="1"/>
  <c r="D4" i="1" l="1"/>
  <c r="G13" i="1"/>
  <c r="G15" i="1" s="1"/>
  <c r="G16" i="1" s="1"/>
  <c r="G3" i="1"/>
  <c r="G4" i="1" s="1"/>
  <c r="G17" i="1" l="1"/>
  <c r="G18" i="1" s="1"/>
  <c r="H11" i="1"/>
  <c r="G10" i="1" s="1"/>
  <c r="H10" i="1"/>
  <c r="G9" i="1" s="1"/>
  <c r="G5" i="1"/>
</calcChain>
</file>

<file path=xl/sharedStrings.xml><?xml version="1.0" encoding="utf-8"?>
<sst xmlns="http://schemas.openxmlformats.org/spreadsheetml/2006/main" count="26" uniqueCount="23">
  <si>
    <t>Exposure</t>
  </si>
  <si>
    <t>No Exposure</t>
  </si>
  <si>
    <t>Outcome</t>
  </si>
  <si>
    <t>No Outcome</t>
  </si>
  <si>
    <t>Retrospective Designs</t>
  </si>
  <si>
    <t>95% CI Upper Limit</t>
  </si>
  <si>
    <t>95% CI Lower Limit</t>
  </si>
  <si>
    <t>Prospective Designs</t>
  </si>
  <si>
    <t>Epidemiological Measures</t>
  </si>
  <si>
    <t>Odds ratio (OR)</t>
  </si>
  <si>
    <t>Relative Risk (RR)</t>
  </si>
  <si>
    <t>Control Event Rate (CER)</t>
  </si>
  <si>
    <t>Experimental Event Rate (EER)</t>
  </si>
  <si>
    <t>Absolute Risk Increase (ARI = |CER - EER)|)</t>
  </si>
  <si>
    <t>Number Needed to Harm (NNH = (1/ARI))</t>
  </si>
  <si>
    <t>Number Needed to Treat (NNT = (1/ARR))</t>
  </si>
  <si>
    <t>Total</t>
  </si>
  <si>
    <t>Values</t>
  </si>
  <si>
    <t>Trial Calculations</t>
  </si>
  <si>
    <t>Absolute Risk Reduction (ARR = |CER - EER|)</t>
  </si>
  <si>
    <t>Epidemiology Calculator</t>
  </si>
  <si>
    <t>Instructions:  Enter the frequencies for each level of exposure and outcome into the 2x2 table (lighter gray cells).</t>
  </si>
  <si>
    <t>Scalë,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</si>
</sst>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workbookViewId="0">
      <selection activeCell="G8" sqref="G8"/>
    </sheetView>
  </sheetViews>
  <sheetFormatPr defaultRowHeight="15" x14ac:dyDescent="0.25"/>
  <cols>
    <col min="1" max="1" width="12.140625" bestFit="1" customWidth="1"/>
    <col min="3" max="3" width="12.140625" bestFit="1" customWidth="1"/>
    <col min="5" max="5" width="20" customWidth="1"/>
    <col min="6" max="6" width="44.140625" customWidth="1"/>
    <col min="8" max="8" width="0" hidden="1" customWidth="1"/>
    <col min="15" max="15" width="13.28515625" customWidth="1"/>
  </cols>
  <sheetData>
    <row r="1" spans="1:24" x14ac:dyDescent="0.25">
      <c r="B1" s="5" t="s">
        <v>2</v>
      </c>
      <c r="C1" s="5" t="s">
        <v>3</v>
      </c>
      <c r="D1" s="5" t="s">
        <v>16</v>
      </c>
      <c r="F1" s="7" t="s">
        <v>8</v>
      </c>
      <c r="G1" s="7" t="s">
        <v>17</v>
      </c>
    </row>
    <row r="2" spans="1:24" x14ac:dyDescent="0.25">
      <c r="A2" s="8" t="s">
        <v>0</v>
      </c>
      <c r="B2" s="2">
        <v>10</v>
      </c>
      <c r="C2" s="2">
        <v>23</v>
      </c>
      <c r="D2" s="4">
        <f>(B2+C2)</f>
        <v>33</v>
      </c>
      <c r="F2" s="1" t="s">
        <v>4</v>
      </c>
    </row>
    <row r="3" spans="1:24" x14ac:dyDescent="0.25">
      <c r="A3" s="8" t="s">
        <v>1</v>
      </c>
      <c r="B3" s="3">
        <v>85</v>
      </c>
      <c r="C3" s="3">
        <v>15</v>
      </c>
      <c r="D3" s="4">
        <f>(B3+C3)</f>
        <v>100</v>
      </c>
      <c r="F3" t="s">
        <v>9</v>
      </c>
      <c r="G3">
        <f>(B2*C3)/(B3*C2)</f>
        <v>7.6726342710997444E-2</v>
      </c>
    </row>
    <row r="4" spans="1:24" x14ac:dyDescent="0.25">
      <c r="A4" s="8" t="s">
        <v>16</v>
      </c>
      <c r="B4" s="4">
        <f>(B2+B3)</f>
        <v>95</v>
      </c>
      <c r="C4" s="4">
        <f>(C2+C3)</f>
        <v>38</v>
      </c>
      <c r="D4" s="4">
        <f>(D2+D3)</f>
        <v>133</v>
      </c>
      <c r="F4" t="s">
        <v>5</v>
      </c>
      <c r="G4">
        <f>G3+1.96*(SQRT((1/B2)+(1/C2)+(1/B3)+(1/C3)))</f>
        <v>1.0000291358080593</v>
      </c>
    </row>
    <row r="5" spans="1:24" x14ac:dyDescent="0.25">
      <c r="A5" s="9" t="s">
        <v>20</v>
      </c>
      <c r="B5" s="9"/>
      <c r="C5" s="9"/>
      <c r="D5" s="9"/>
      <c r="E5" s="9"/>
      <c r="F5" t="s">
        <v>6</v>
      </c>
      <c r="G5">
        <f>G3-1.96*(SQRT((1/B2)+(1/C2)+(1/B3)+(1/C3)))</f>
        <v>-0.84657645038606433</v>
      </c>
    </row>
    <row r="6" spans="1:24" x14ac:dyDescent="0.25">
      <c r="A6" s="9"/>
      <c r="B6" s="9"/>
      <c r="C6" s="9"/>
      <c r="D6" s="9"/>
      <c r="E6" s="9"/>
    </row>
    <row r="7" spans="1:24" x14ac:dyDescent="0.25">
      <c r="A7" s="9"/>
      <c r="B7" s="9"/>
      <c r="C7" s="9"/>
      <c r="D7" s="9"/>
      <c r="E7" s="9"/>
      <c r="F7" s="1" t="s">
        <v>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25">
      <c r="A8" s="9"/>
      <c r="B8" s="9"/>
      <c r="C8" s="9"/>
      <c r="D8" s="9"/>
      <c r="E8" s="9"/>
      <c r="F8" t="s">
        <v>10</v>
      </c>
      <c r="G8">
        <f>((B2/(B2+C2))/(B3/(B3+C3)))</f>
        <v>0.35650623885918004</v>
      </c>
    </row>
    <row r="9" spans="1:24" x14ac:dyDescent="0.25">
      <c r="A9" s="9"/>
      <c r="B9" s="9"/>
      <c r="C9" s="9"/>
      <c r="D9" s="9"/>
      <c r="E9" s="9"/>
      <c r="F9" t="s">
        <v>5</v>
      </c>
      <c r="G9">
        <f>EXP(H10)</f>
        <v>0.60202871722162044</v>
      </c>
    </row>
    <row r="10" spans="1:24" x14ac:dyDescent="0.25">
      <c r="A10" s="9"/>
      <c r="B10" s="9"/>
      <c r="C10" s="9"/>
      <c r="D10" s="9"/>
      <c r="E10" s="9"/>
      <c r="F10" t="s">
        <v>6</v>
      </c>
      <c r="G10">
        <f>EXP(H11)</f>
        <v>0.21111401285319675</v>
      </c>
      <c r="H10">
        <f>LN(G8)+1.96*SQRT((((D2-B2)/B2)/D2)+(((D3-B3)/B3)/D3))</f>
        <v>-0.50745013178512166</v>
      </c>
    </row>
    <row r="11" spans="1:24" x14ac:dyDescent="0.25">
      <c r="A11" s="9"/>
      <c r="B11" s="9"/>
      <c r="C11" s="9"/>
      <c r="D11" s="9"/>
      <c r="E11" s="9"/>
      <c r="H11">
        <f>LN(G8)-1.96*SQRT((((D2-B2)/B2)/D2)+(((D3-B3)/B3)/D3))</f>
        <v>-1.5553569461641976</v>
      </c>
    </row>
    <row r="12" spans="1:24" x14ac:dyDescent="0.25">
      <c r="A12" s="9"/>
      <c r="B12" s="9"/>
      <c r="C12" s="9"/>
      <c r="D12" s="9"/>
      <c r="E12" s="9"/>
      <c r="F12" s="1" t="s">
        <v>18</v>
      </c>
    </row>
    <row r="13" spans="1:24" x14ac:dyDescent="0.25">
      <c r="A13" s="9"/>
      <c r="B13" s="9"/>
      <c r="C13" s="9"/>
      <c r="D13" s="9"/>
      <c r="E13" s="9"/>
      <c r="F13" t="s">
        <v>11</v>
      </c>
      <c r="G13">
        <f>(B3/(B3+C3))</f>
        <v>0.85</v>
      </c>
    </row>
    <row r="14" spans="1:24" x14ac:dyDescent="0.25">
      <c r="A14" s="9"/>
      <c r="B14" s="9"/>
      <c r="C14" s="9"/>
      <c r="D14" s="9"/>
      <c r="E14" s="9"/>
      <c r="F14" t="s">
        <v>12</v>
      </c>
      <c r="G14">
        <f>(B2/(B2+C2))</f>
        <v>0.30303030303030304</v>
      </c>
    </row>
    <row r="15" spans="1:24" x14ac:dyDescent="0.25">
      <c r="A15" s="9"/>
      <c r="B15" s="9"/>
      <c r="C15" s="9"/>
      <c r="D15" s="9"/>
      <c r="E15" s="9"/>
      <c r="F15" t="s">
        <v>19</v>
      </c>
      <c r="G15">
        <f>ABS(G13-G14)</f>
        <v>0.54696969696969688</v>
      </c>
    </row>
    <row r="16" spans="1:24" x14ac:dyDescent="0.25">
      <c r="A16" s="9"/>
      <c r="B16" s="9"/>
      <c r="C16" s="9"/>
      <c r="D16" s="9"/>
      <c r="E16" s="9"/>
      <c r="F16" t="s">
        <v>15</v>
      </c>
      <c r="G16">
        <f>(1/G15)</f>
        <v>1.8282548476454297</v>
      </c>
    </row>
    <row r="17" spans="1:22" x14ac:dyDescent="0.25">
      <c r="A17" s="9"/>
      <c r="B17" s="9"/>
      <c r="C17" s="9"/>
      <c r="D17" s="9"/>
      <c r="E17" s="9"/>
      <c r="F17" t="s">
        <v>13</v>
      </c>
      <c r="G17">
        <f>ABS(G13-G14)</f>
        <v>0.54696969696969688</v>
      </c>
    </row>
    <row r="18" spans="1:22" x14ac:dyDescent="0.25">
      <c r="A18" s="9"/>
      <c r="B18" s="9"/>
      <c r="C18" s="9"/>
      <c r="D18" s="9"/>
      <c r="E18" s="9"/>
      <c r="F18" t="s">
        <v>14</v>
      </c>
      <c r="G18">
        <f>(1/G17)</f>
        <v>1.8282548476454297</v>
      </c>
    </row>
    <row r="19" spans="1:22" x14ac:dyDescent="0.25">
      <c r="O19" s="6" t="s">
        <v>22</v>
      </c>
    </row>
    <row r="20" spans="1:22" x14ac:dyDescent="0.25">
      <c r="I20" s="10" t="s">
        <v>21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F21" s="5"/>
    </row>
  </sheetData>
  <mergeCells count="3">
    <mergeCell ref="A5:E18"/>
    <mergeCell ref="K7:X7"/>
    <mergeCell ref="I20:V20"/>
  </mergeCells>
  <pageMargins left="0.7" right="0.7" top="0.75" bottom="0.75" header="0.3" footer="0.3"/>
  <pageSetup orientation="portrait" horizontalDpi="0" verticalDpi="0" r:id="rId1"/>
  <ignoredErrors>
    <ignoredError sqref="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Heidel</dc:creator>
  <cp:lastModifiedBy>Eric Heidel</cp:lastModifiedBy>
  <dcterms:created xsi:type="dcterms:W3CDTF">2014-05-30T02:10:38Z</dcterms:created>
  <dcterms:modified xsi:type="dcterms:W3CDTF">2019-12-10T22:18:27Z</dcterms:modified>
</cp:coreProperties>
</file>